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<sst xmlns="http://schemas.openxmlformats.org/spreadsheetml/2006/main" count="45" uniqueCount="41">
  <si>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Layshaft</t>
  </si>
  <si>
    <t>Pinion</t>
  </si>
  <si>
    <t>Ratio</t>
  </si>
  <si>
    <t>Differential</t>
  </si>
  <si>
    <t>Final Ratio</t>
  </si>
  <si>
    <t>To use the chart select a cell and type in the number of teeth on the gear.</t>
  </si>
  <si>
    <t>Do this for all the gear combinations you wish to check and hit 'Enter'.</t>
  </si>
  <si>
    <t>The individual ratios for each pair of gears are shown in the green columns and the</t>
  </si>
  <si>
    <t>Tyre size</t>
  </si>
  <si>
    <t>RPM</t>
  </si>
  <si>
    <t>KPH</t>
  </si>
  <si>
    <t>MPH</t>
  </si>
  <si>
    <t>To find your top speed for any ratio and</t>
  </si>
  <si>
    <r>
      <t xml:space="preserve">Here are some 'Active' charts we hope you find useful, simply put your own values in the </t>
    </r>
    <r>
      <rPr>
        <b/>
        <sz val="12"/>
        <color indexed="9"/>
        <rFont val="Arial"/>
        <family val="2"/>
      </rPr>
      <t>WHITE</t>
    </r>
  </si>
  <si>
    <t>columns and hit 'Enter'. The 'Ratio', 'Final Ratio', 'KPH' and 'MPH' will change automatically, you</t>
  </si>
  <si>
    <t>can then print the chart out and keep it handy in your Pit Box.</t>
  </si>
  <si>
    <t>"ALRO"  Active Gear Ratio Chart</t>
  </si>
  <si>
    <t>"ALRO"  Active Speed Chart</t>
  </si>
  <si>
    <t>Fuel-Oil</t>
  </si>
  <si>
    <t>ml oil per</t>
  </si>
  <si>
    <t>5 litre fuel</t>
  </si>
  <si>
    <t>1 litre fuel</t>
  </si>
  <si>
    <t>Shown as</t>
  </si>
  <si>
    <t>percentage</t>
  </si>
  <si>
    <t>"ALRO" Active Fuel/Oil Ratio chart</t>
  </si>
  <si>
    <t>To use this chart simply type in the</t>
  </si>
  <si>
    <t>white column the Ratio you want to</t>
  </si>
  <si>
    <t>find the amounts of 2T oil you need</t>
  </si>
  <si>
    <t>to add to your fuel to get your ratio.</t>
  </si>
  <si>
    <t xml:space="preserve">You only need to type in the first 2  </t>
  </si>
  <si>
    <t>digits of the ratio, for example: type</t>
  </si>
  <si>
    <t>32 only not 32-1 and hit 'Enter'</t>
  </si>
  <si>
    <t>overall Ratio is shown in the blue column. Changing the gear sizes will also</t>
  </si>
  <si>
    <t>The sample figures shown are for FG 1/5 cars</t>
  </si>
  <si>
    <t>change the speed figures.</t>
  </si>
  <si>
    <r>
      <t xml:space="preserve">Tel: #44 (0) 1254 389120  Fax: #44 (0) 1254 389165 </t>
    </r>
    <r>
      <rPr>
        <sz val="9"/>
        <color indexed="8"/>
        <rFont val="Arial"/>
        <family val="2"/>
      </rPr>
      <t xml:space="preserve">        </t>
    </r>
    <r>
      <rPr>
        <b/>
        <sz val="22"/>
        <color indexed="57"/>
        <rFont val="Arial"/>
        <family val="2"/>
      </rPr>
      <t>ALRO</t>
    </r>
    <r>
      <rPr>
        <sz val="22"/>
        <color indexed="8"/>
        <rFont val="Arial"/>
        <family val="2"/>
      </rPr>
      <t xml:space="preserve"> </t>
    </r>
    <r>
      <rPr>
        <b/>
        <i/>
        <sz val="12"/>
        <color indexed="10"/>
        <rFont val="Baskerville"/>
        <family val="1"/>
      </rPr>
      <t>Racing Systems</t>
    </r>
    <r>
      <rPr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</t>
    </r>
    <r>
      <rPr>
        <sz val="8"/>
        <color indexed="8"/>
        <rFont val="Arial"/>
        <family val="2"/>
      </rPr>
      <t xml:space="preserve">  email: sales@alroracing.com</t>
    </r>
  </si>
  <si>
    <t>engine speed measure the diameter of the</t>
  </si>
  <si>
    <t>tyre and put in the Tyre size column. Enter</t>
  </si>
  <si>
    <t>an engine speed in the RPM column and</t>
  </si>
  <si>
    <t>press 'Enter'. The Tyre size shown is for a</t>
  </si>
  <si>
    <t>NEW PMT "Fenice" tyre.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</si>
</sst>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-\1"/>
    <numFmt numFmtId="165" formatCode="00.00\-\1"/>
    <numFmt numFmtId="166" formatCode="0.00\-\1"/>
    <numFmt numFmtId="167" formatCode="00\-\1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22"/>
      <color indexed="8"/>
      <name val="Arial"/>
      <family val="2"/>
    </font>
    <font>
      <b/>
      <i/>
      <sz val="12"/>
      <color indexed="10"/>
      <name val="Baskerville"/>
      <family val="1"/>
    </font>
    <font>
      <sz val="12"/>
      <color indexed="8"/>
      <name val="Arial"/>
      <family val="2"/>
    </font>
    <font>
      <b/>
      <sz val="22"/>
      <color indexed="5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66" fontId="0" fillId="6" borderId="2" xfId="0" applyNumberFormat="1" applyFill="1" applyBorder="1" applyAlignment="1" applyProtection="1">
      <alignment horizontal="center"/>
      <protection/>
    </xf>
    <xf numFmtId="166" fontId="0" fillId="7" borderId="2" xfId="0" applyNumberForma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166" fontId="0" fillId="6" borderId="3" xfId="0" applyNumberFormat="1" applyFill="1" applyBorder="1" applyAlignment="1">
      <alignment horizontal="center"/>
    </xf>
    <xf numFmtId="166" fontId="0" fillId="7" borderId="3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10" fontId="0" fillId="9" borderId="8" xfId="0" applyNumberFormat="1" applyFill="1" applyBorder="1" applyAlignment="1">
      <alignment horizontal="center"/>
    </xf>
    <xf numFmtId="10" fontId="0" fillId="9" borderId="9" xfId="0" applyNumberFormat="1" applyFill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49" fontId="8" fillId="1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10" borderId="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1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9" fontId="4" fillId="10" borderId="14" xfId="0" applyNumberFormat="1" applyFont="1" applyFill="1" applyBorder="1" applyAlignment="1">
      <alignment horizontal="center"/>
    </xf>
    <xf numFmtId="49" fontId="4" fillId="10" borderId="15" xfId="0" applyNumberFormat="1" applyFont="1" applyFill="1" applyBorder="1" applyAlignment="1">
      <alignment horizontal="center"/>
    </xf>
    <xf numFmtId="49" fontId="0" fillId="10" borderId="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7" fillId="11" borderId="7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7" fillId="11" borderId="1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3" fillId="11" borderId="11" xfId="0" applyNumberFormat="1" applyFont="1" applyFill="1" applyBorder="1" applyAlignment="1">
      <alignment horizontal="center"/>
    </xf>
    <xf numFmtId="49" fontId="0" fillId="10" borderId="6" xfId="0" applyNumberFormat="1" applyFill="1" applyBorder="1" applyAlignment="1">
      <alignment horizontal="left"/>
    </xf>
    <xf numFmtId="49" fontId="0" fillId="10" borderId="16" xfId="0" applyNumberFormat="1" applyFill="1" applyBorder="1" applyAlignment="1">
      <alignment horizontal="left"/>
    </xf>
    <xf numFmtId="49" fontId="0" fillId="10" borderId="17" xfId="0" applyNumberFormat="1" applyFill="1" applyBorder="1" applyAlignment="1">
      <alignment horizontal="left"/>
    </xf>
    <xf numFmtId="49" fontId="0" fillId="10" borderId="7" xfId="0" applyNumberFormat="1" applyFill="1" applyBorder="1" applyAlignment="1">
      <alignment/>
    </xf>
    <xf numFmtId="49" fontId="0" fillId="10" borderId="12" xfId="0" applyNumberFormat="1" applyFill="1" applyBorder="1" applyAlignment="1">
      <alignment/>
    </xf>
    <xf numFmtId="49" fontId="0" fillId="10" borderId="13" xfId="0" applyNumberFormat="1" applyFill="1" applyBorder="1" applyAlignment="1">
      <alignment/>
    </xf>
    <xf numFmtId="49" fontId="0" fillId="10" borderId="6" xfId="0" applyNumberFormat="1" applyFill="1" applyBorder="1" applyAlignment="1">
      <alignment/>
    </xf>
    <xf numFmtId="49" fontId="0" fillId="10" borderId="16" xfId="0" applyNumberFormat="1" applyFill="1" applyBorder="1" applyAlignment="1">
      <alignment/>
    </xf>
    <xf numFmtId="49" fontId="0" fillId="10" borderId="17" xfId="0" applyNumberFormat="1" applyFill="1" applyBorder="1" applyAlignment="1">
      <alignment/>
    </xf>
    <xf numFmtId="49" fontId="0" fillId="10" borderId="10" xfId="0" applyNumberFormat="1" applyFill="1" applyBorder="1" applyAlignment="1">
      <alignment/>
    </xf>
    <xf numFmtId="49" fontId="0" fillId="10" borderId="0" xfId="0" applyNumberFormat="1" applyFill="1" applyBorder="1" applyAlignment="1">
      <alignment/>
    </xf>
    <xf numFmtId="49" fontId="0" fillId="10" borderId="11" xfId="0" applyNumberFormat="1" applyFill="1" applyBorder="1" applyAlignment="1">
      <alignment/>
    </xf>
    <xf numFmtId="49" fontId="11" fillId="10" borderId="18" xfId="0" applyNumberFormat="1" applyFont="1" applyFill="1" applyBorder="1" applyAlignment="1">
      <alignment horizontal="center"/>
    </xf>
    <xf numFmtId="49" fontId="10" fillId="10" borderId="19" xfId="0" applyNumberFormat="1" applyFont="1" applyFill="1" applyBorder="1" applyAlignment="1">
      <alignment horizontal="center"/>
    </xf>
    <xf numFmtId="49" fontId="10" fillId="10" borderId="20" xfId="0" applyNumberFormat="1" applyFont="1" applyFill="1" applyBorder="1" applyAlignment="1">
      <alignment horizontal="center"/>
    </xf>
    <xf numFmtId="49" fontId="9" fillId="10" borderId="14" xfId="0" applyNumberFormat="1" applyFont="1" applyFill="1" applyBorder="1" applyAlignment="1">
      <alignment horizontal="center" vertical="center"/>
    </xf>
    <xf numFmtId="49" fontId="8" fillId="10" borderId="15" xfId="0" applyNumberFormat="1" applyFont="1" applyFill="1" applyBorder="1" applyAlignment="1">
      <alignment horizontal="center" vertical="center"/>
    </xf>
    <xf numFmtId="49" fontId="8" fillId="10" borderId="21" xfId="0" applyNumberFormat="1" applyFont="1" applyFill="1" applyBorder="1" applyAlignment="1">
      <alignment horizontal="center" vertical="center"/>
    </xf>
    <xf numFmtId="49" fontId="4" fillId="10" borderId="7" xfId="0" applyNumberFormat="1" applyFont="1" applyFill="1" applyBorder="1" applyAlignment="1">
      <alignment horizontal="center"/>
    </xf>
    <xf numFmtId="49" fontId="0" fillId="10" borderId="12" xfId="0" applyNumberFormat="1" applyFill="1" applyBorder="1" applyAlignment="1">
      <alignment horizontal="center"/>
    </xf>
    <xf numFmtId="49" fontId="0" fillId="10" borderId="13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49" fontId="0" fillId="10" borderId="10" xfId="0" applyNumberFormat="1" applyFill="1" applyBorder="1" applyAlignment="1">
      <alignment horizontal="left"/>
    </xf>
    <xf numFmtId="49" fontId="0" fillId="10" borderId="0" xfId="0" applyNumberFormat="1" applyFill="1" applyBorder="1" applyAlignment="1">
      <alignment horizontal="left"/>
    </xf>
    <xf numFmtId="49" fontId="0" fillId="10" borderId="11" xfId="0" applyNumberFormat="1" applyFill="1" applyBorder="1" applyAlignment="1">
      <alignment horizontal="left"/>
    </xf>
    <xf numFmtId="49" fontId="0" fillId="10" borderId="7" xfId="0" applyNumberFormat="1" applyFill="1" applyBorder="1" applyAlignment="1">
      <alignment horizontal="left"/>
    </xf>
    <xf numFmtId="49" fontId="0" fillId="10" borderId="12" xfId="0" applyNumberFormat="1" applyFill="1" applyBorder="1" applyAlignment="1">
      <alignment horizontal="left"/>
    </xf>
    <xf numFmtId="49" fontId="0" fillId="10" borderId="13" xfId="0" applyNumberFormat="1" applyFill="1" applyBorder="1" applyAlignment="1">
      <alignment horizontal="left"/>
    </xf>
    <xf numFmtId="49" fontId="5" fillId="11" borderId="10" xfId="0" applyNumberFormat="1" applyFont="1" applyFill="1" applyBorder="1" applyAlignment="1">
      <alignment horizontal="center"/>
    </xf>
    <xf numFmtId="49" fontId="5" fillId="11" borderId="0" xfId="0" applyNumberFormat="1" applyFont="1" applyFill="1" applyBorder="1" applyAlignment="1">
      <alignment horizontal="center"/>
    </xf>
    <xf numFmtId="49" fontId="5" fillId="11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2">
      <selection activeCell="H14" sqref="H14"/>
    </sheetView>
  </sheetViews>
  <sheetFormatPr defaultColWidth="9.140625" defaultRowHeight="12.75"/>
  <cols>
    <col min="4" max="5" width="10.7109375" style="0" customWidth="1"/>
    <col min="7" max="7" width="10.7109375" style="0" customWidth="1"/>
  </cols>
  <sheetData>
    <row r="1" spans="1:11" ht="28.5" thickBot="1">
      <c r="A1" s="68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.75">
      <c r="A2" s="85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5.75">
      <c r="A3" s="53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6.5" thickBot="1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6.5" thickBot="1">
      <c r="A5" s="74" t="s">
        <v>16</v>
      </c>
      <c r="B5" s="75"/>
      <c r="C5" s="75"/>
      <c r="D5" s="75"/>
      <c r="E5" s="75"/>
      <c r="F5" s="75"/>
      <c r="G5" s="76"/>
      <c r="H5" s="74" t="s">
        <v>17</v>
      </c>
      <c r="I5" s="77"/>
      <c r="J5" s="77"/>
      <c r="K5" s="78"/>
    </row>
    <row r="6" spans="1:11" ht="12.75">
      <c r="A6" s="62" t="s">
        <v>5</v>
      </c>
      <c r="B6" s="63"/>
      <c r="C6" s="63"/>
      <c r="D6" s="63"/>
      <c r="E6" s="63"/>
      <c r="F6" s="63"/>
      <c r="G6" s="64"/>
      <c r="H6" s="56" t="s">
        <v>12</v>
      </c>
      <c r="I6" s="57"/>
      <c r="J6" s="57"/>
      <c r="K6" s="58"/>
    </row>
    <row r="7" spans="1:11" ht="12.75">
      <c r="A7" s="65" t="s">
        <v>6</v>
      </c>
      <c r="B7" s="66"/>
      <c r="C7" s="66"/>
      <c r="D7" s="66"/>
      <c r="E7" s="66"/>
      <c r="F7" s="66"/>
      <c r="G7" s="67"/>
      <c r="H7" s="79" t="s">
        <v>36</v>
      </c>
      <c r="I7" s="80"/>
      <c r="J7" s="80"/>
      <c r="K7" s="81"/>
    </row>
    <row r="8" spans="1:11" ht="12.75">
      <c r="A8" s="65" t="s">
        <v>7</v>
      </c>
      <c r="B8" s="66"/>
      <c r="C8" s="66"/>
      <c r="D8" s="66"/>
      <c r="E8" s="66"/>
      <c r="F8" s="66"/>
      <c r="G8" s="67"/>
      <c r="H8" s="79" t="s">
        <v>37</v>
      </c>
      <c r="I8" s="80"/>
      <c r="J8" s="80"/>
      <c r="K8" s="81"/>
    </row>
    <row r="9" spans="1:11" ht="12.75">
      <c r="A9" s="65" t="s">
        <v>32</v>
      </c>
      <c r="B9" s="66"/>
      <c r="C9" s="66"/>
      <c r="D9" s="66"/>
      <c r="E9" s="66"/>
      <c r="F9" s="66"/>
      <c r="G9" s="67"/>
      <c r="H9" s="79" t="s">
        <v>38</v>
      </c>
      <c r="I9" s="80"/>
      <c r="J9" s="80"/>
      <c r="K9" s="81"/>
    </row>
    <row r="10" spans="1:11" ht="12.75">
      <c r="A10" s="65" t="s">
        <v>34</v>
      </c>
      <c r="B10" s="66"/>
      <c r="C10" s="66"/>
      <c r="D10" s="66"/>
      <c r="E10" s="66"/>
      <c r="F10" s="66"/>
      <c r="G10" s="67"/>
      <c r="H10" s="79" t="s">
        <v>39</v>
      </c>
      <c r="I10" s="80"/>
      <c r="J10" s="80"/>
      <c r="K10" s="81"/>
    </row>
    <row r="11" spans="1:11" ht="13.5" thickBot="1">
      <c r="A11" s="59" t="s">
        <v>33</v>
      </c>
      <c r="B11" s="60"/>
      <c r="C11" s="60"/>
      <c r="D11" s="60"/>
      <c r="E11" s="60"/>
      <c r="F11" s="60"/>
      <c r="G11" s="61"/>
      <c r="H11" s="82" t="s">
        <v>40</v>
      </c>
      <c r="I11" s="83"/>
      <c r="J11" s="83"/>
      <c r="K11" s="84"/>
    </row>
    <row r="12" spans="1:11" ht="12.75">
      <c r="A12" s="1" t="s">
        <v>0</v>
      </c>
      <c r="B12" s="1" t="s">
        <v>1</v>
      </c>
      <c r="C12" s="2" t="s">
        <v>2</v>
      </c>
      <c r="D12" s="3" t="s">
        <v>3</v>
      </c>
      <c r="E12" s="3" t="s">
        <v>0</v>
      </c>
      <c r="F12" s="2" t="s">
        <v>2</v>
      </c>
      <c r="G12" s="4" t="s">
        <v>4</v>
      </c>
      <c r="H12" s="8" t="s">
        <v>8</v>
      </c>
      <c r="I12" s="8" t="s">
        <v>9</v>
      </c>
      <c r="J12" s="8" t="s">
        <v>10</v>
      </c>
      <c r="K12" s="8" t="s">
        <v>11</v>
      </c>
    </row>
    <row r="13" spans="1:11" ht="12.75">
      <c r="A13" s="32">
        <v>42</v>
      </c>
      <c r="B13" s="32">
        <v>22</v>
      </c>
      <c r="C13" s="6">
        <f aca="true" t="shared" si="0" ref="C13:C22">SUM(A13/B13)</f>
        <v>1.9090909090909092</v>
      </c>
      <c r="D13" s="32">
        <v>48</v>
      </c>
      <c r="E13" s="32">
        <v>15</v>
      </c>
      <c r="F13" s="5">
        <f aca="true" t="shared" si="1" ref="F13:F22">SUM(D13/E13)</f>
        <v>3.2</v>
      </c>
      <c r="G13" s="7">
        <f>SUM(F13*C13)</f>
        <v>6.109090909090909</v>
      </c>
      <c r="H13" s="32">
        <v>124</v>
      </c>
      <c r="I13" s="32">
        <v>11000</v>
      </c>
      <c r="J13" s="9">
        <f aca="true" t="shared" si="2" ref="J13:J22">SUM(H13*3.1416*I13/G13/1000*60/1000)</f>
        <v>42.086220000000004</v>
      </c>
      <c r="K13" s="10">
        <f aca="true" t="shared" si="3" ref="K13:K22">SUM(J13/1.61)</f>
        <v>26.14050931677019</v>
      </c>
    </row>
    <row r="14" spans="1:11" ht="12.75">
      <c r="A14" s="32">
        <v>40</v>
      </c>
      <c r="B14" s="32">
        <v>23</v>
      </c>
      <c r="C14" s="6">
        <f t="shared" si="0"/>
        <v>1.7391304347826086</v>
      </c>
      <c r="D14" s="32">
        <v>48</v>
      </c>
      <c r="E14" s="32">
        <v>15</v>
      </c>
      <c r="F14" s="5">
        <f t="shared" si="1"/>
        <v>3.2</v>
      </c>
      <c r="G14" s="7">
        <f aca="true" t="shared" si="4" ref="G14:G22">SUM(C14*F14)</f>
        <v>5.565217391304348</v>
      </c>
      <c r="H14" s="32">
        <v>124</v>
      </c>
      <c r="I14" s="32">
        <v>11500</v>
      </c>
      <c r="J14" s="9">
        <f t="shared" si="2"/>
        <v>48.29915474999999</v>
      </c>
      <c r="K14" s="10">
        <f t="shared" si="3"/>
        <v>29.999474999999993</v>
      </c>
    </row>
    <row r="15" spans="1:11" ht="12.75">
      <c r="A15" s="32">
        <v>40</v>
      </c>
      <c r="B15" s="32">
        <v>24</v>
      </c>
      <c r="C15" s="6">
        <f t="shared" si="0"/>
        <v>1.6666666666666667</v>
      </c>
      <c r="D15" s="32">
        <v>48</v>
      </c>
      <c r="E15" s="32">
        <v>15</v>
      </c>
      <c r="F15" s="5">
        <f t="shared" si="1"/>
        <v>3.2</v>
      </c>
      <c r="G15" s="7">
        <f t="shared" si="4"/>
        <v>5.333333333333334</v>
      </c>
      <c r="H15" s="32">
        <v>124</v>
      </c>
      <c r="I15" s="32">
        <v>12000</v>
      </c>
      <c r="J15" s="9">
        <f t="shared" si="2"/>
        <v>52.59038399999999</v>
      </c>
      <c r="K15" s="10">
        <f t="shared" si="3"/>
        <v>32.664834782608686</v>
      </c>
    </row>
    <row r="16" spans="1:11" ht="12.75">
      <c r="A16" s="32">
        <v>40</v>
      </c>
      <c r="B16" s="32">
        <v>25</v>
      </c>
      <c r="C16" s="6">
        <f t="shared" si="0"/>
        <v>1.6</v>
      </c>
      <c r="D16" s="32">
        <v>48</v>
      </c>
      <c r="E16" s="32">
        <v>15</v>
      </c>
      <c r="F16" s="5">
        <f t="shared" si="1"/>
        <v>3.2</v>
      </c>
      <c r="G16" s="7">
        <f t="shared" si="4"/>
        <v>5.120000000000001</v>
      </c>
      <c r="H16" s="32">
        <v>124</v>
      </c>
      <c r="I16" s="32">
        <v>12500</v>
      </c>
      <c r="J16" s="9">
        <f t="shared" si="2"/>
        <v>57.06421874999999</v>
      </c>
      <c r="K16" s="10">
        <f t="shared" si="3"/>
        <v>35.443614130434774</v>
      </c>
    </row>
    <row r="17" spans="1:11" ht="12.75">
      <c r="A17" s="32">
        <v>38</v>
      </c>
      <c r="B17" s="32">
        <v>26</v>
      </c>
      <c r="C17" s="6">
        <f t="shared" si="0"/>
        <v>1.4615384615384615</v>
      </c>
      <c r="D17" s="32">
        <v>48</v>
      </c>
      <c r="E17" s="32">
        <v>15</v>
      </c>
      <c r="F17" s="5">
        <f t="shared" si="1"/>
        <v>3.2</v>
      </c>
      <c r="G17" s="7">
        <f t="shared" si="4"/>
        <v>4.676923076923077</v>
      </c>
      <c r="H17" s="32">
        <v>124</v>
      </c>
      <c r="I17" s="32">
        <v>13000</v>
      </c>
      <c r="J17" s="9">
        <f t="shared" si="2"/>
        <v>64.96911473684209</v>
      </c>
      <c r="K17" s="10">
        <f t="shared" si="3"/>
        <v>40.353487414187626</v>
      </c>
    </row>
    <row r="18" spans="1:11" ht="12.75">
      <c r="A18" s="32">
        <v>42</v>
      </c>
      <c r="B18" s="32">
        <v>22</v>
      </c>
      <c r="C18" s="5">
        <f t="shared" si="0"/>
        <v>1.9090909090909092</v>
      </c>
      <c r="D18" s="32">
        <v>48</v>
      </c>
      <c r="E18" s="32">
        <v>16</v>
      </c>
      <c r="F18" s="5">
        <f t="shared" si="1"/>
        <v>3</v>
      </c>
      <c r="G18" s="7">
        <f t="shared" si="4"/>
        <v>5.7272727272727275</v>
      </c>
      <c r="H18" s="32">
        <v>124</v>
      </c>
      <c r="I18" s="32">
        <v>11000</v>
      </c>
      <c r="J18" s="11">
        <f t="shared" si="2"/>
        <v>44.891968</v>
      </c>
      <c r="K18" s="12">
        <f t="shared" si="3"/>
        <v>27.883209937888196</v>
      </c>
    </row>
    <row r="19" spans="1:11" ht="12.75">
      <c r="A19" s="32">
        <v>40</v>
      </c>
      <c r="B19" s="32">
        <v>23</v>
      </c>
      <c r="C19" s="5">
        <f t="shared" si="0"/>
        <v>1.7391304347826086</v>
      </c>
      <c r="D19" s="32">
        <v>48</v>
      </c>
      <c r="E19" s="32">
        <v>16</v>
      </c>
      <c r="F19" s="5">
        <f t="shared" si="1"/>
        <v>3</v>
      </c>
      <c r="G19" s="7">
        <f t="shared" si="4"/>
        <v>5.217391304347826</v>
      </c>
      <c r="H19" s="32">
        <v>124</v>
      </c>
      <c r="I19" s="32">
        <v>11500</v>
      </c>
      <c r="J19" s="11">
        <f t="shared" si="2"/>
        <v>51.5190984</v>
      </c>
      <c r="K19" s="12">
        <f t="shared" si="3"/>
        <v>31.999439999999996</v>
      </c>
    </row>
    <row r="20" spans="1:11" ht="12.75">
      <c r="A20" s="32">
        <v>40</v>
      </c>
      <c r="B20" s="32">
        <v>24</v>
      </c>
      <c r="C20" s="5">
        <f t="shared" si="0"/>
        <v>1.6666666666666667</v>
      </c>
      <c r="D20" s="32">
        <v>48</v>
      </c>
      <c r="E20" s="32">
        <v>16</v>
      </c>
      <c r="F20" s="5">
        <f t="shared" si="1"/>
        <v>3</v>
      </c>
      <c r="G20" s="7">
        <f t="shared" si="4"/>
        <v>5</v>
      </c>
      <c r="H20" s="32">
        <v>124</v>
      </c>
      <c r="I20" s="32">
        <v>12000</v>
      </c>
      <c r="J20" s="11">
        <f t="shared" si="2"/>
        <v>56.096409599999994</v>
      </c>
      <c r="K20" s="12">
        <f t="shared" si="3"/>
        <v>34.842490434782604</v>
      </c>
    </row>
    <row r="21" spans="1:11" ht="12.75">
      <c r="A21" s="32">
        <v>40</v>
      </c>
      <c r="B21" s="32">
        <v>25</v>
      </c>
      <c r="C21" s="5">
        <f t="shared" si="0"/>
        <v>1.6</v>
      </c>
      <c r="D21" s="32">
        <v>48</v>
      </c>
      <c r="E21" s="32">
        <v>16</v>
      </c>
      <c r="F21" s="5">
        <f t="shared" si="1"/>
        <v>3</v>
      </c>
      <c r="G21" s="7">
        <f t="shared" si="4"/>
        <v>4.800000000000001</v>
      </c>
      <c r="H21" s="32">
        <v>124</v>
      </c>
      <c r="I21" s="32">
        <v>12500</v>
      </c>
      <c r="J21" s="11">
        <f t="shared" si="2"/>
        <v>60.86849999999999</v>
      </c>
      <c r="K21" s="12">
        <f t="shared" si="3"/>
        <v>37.806521739130424</v>
      </c>
    </row>
    <row r="22" spans="1:11" ht="13.5" thickBot="1">
      <c r="A22" s="33">
        <v>38</v>
      </c>
      <c r="B22" s="33">
        <v>26</v>
      </c>
      <c r="C22" s="13">
        <f t="shared" si="0"/>
        <v>1.4615384615384615</v>
      </c>
      <c r="D22" s="33">
        <v>48</v>
      </c>
      <c r="E22" s="33">
        <v>16</v>
      </c>
      <c r="F22" s="13">
        <f t="shared" si="1"/>
        <v>3</v>
      </c>
      <c r="G22" s="14">
        <f t="shared" si="4"/>
        <v>4.384615384615384</v>
      </c>
      <c r="H22" s="33">
        <v>124</v>
      </c>
      <c r="I22" s="33">
        <v>13000</v>
      </c>
      <c r="J22" s="15">
        <f t="shared" si="2"/>
        <v>69.3003890526316</v>
      </c>
      <c r="K22" s="16">
        <f t="shared" si="3"/>
        <v>43.043719908466834</v>
      </c>
    </row>
    <row r="23" spans="1:11" ht="16.5" thickBo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" ht="16.5" thickBot="1">
      <c r="A24" s="45" t="s">
        <v>24</v>
      </c>
      <c r="B24" s="46"/>
      <c r="C24" s="46"/>
      <c r="D24" s="46"/>
      <c r="E24" s="47" t="s">
        <v>25</v>
      </c>
      <c r="F24" s="48"/>
      <c r="G24" s="49"/>
      <c r="H24" s="17"/>
      <c r="I24" s="17"/>
      <c r="J24" s="17"/>
      <c r="K24" s="17"/>
    </row>
    <row r="25" spans="1:11" ht="12.75">
      <c r="A25" s="19" t="s">
        <v>2</v>
      </c>
      <c r="B25" s="21" t="s">
        <v>19</v>
      </c>
      <c r="C25" s="21" t="s">
        <v>19</v>
      </c>
      <c r="D25" s="28" t="s">
        <v>22</v>
      </c>
      <c r="E25" s="42" t="s">
        <v>26</v>
      </c>
      <c r="F25" s="43"/>
      <c r="G25" s="44"/>
      <c r="H25" s="17"/>
      <c r="I25" s="17"/>
      <c r="J25" s="17"/>
      <c r="K25" s="17"/>
    </row>
    <row r="26" spans="1:11" ht="13.5" thickBot="1">
      <c r="A26" s="20" t="s">
        <v>18</v>
      </c>
      <c r="B26" s="22" t="s">
        <v>21</v>
      </c>
      <c r="C26" s="23" t="s">
        <v>20</v>
      </c>
      <c r="D26" s="29" t="s">
        <v>23</v>
      </c>
      <c r="E26" s="42" t="s">
        <v>27</v>
      </c>
      <c r="F26" s="43"/>
      <c r="G26" s="44"/>
      <c r="H26" s="18"/>
      <c r="I26" s="18"/>
      <c r="J26" s="18"/>
      <c r="K26" s="18"/>
    </row>
    <row r="27" spans="1:7" ht="12.75">
      <c r="A27" s="34">
        <v>20</v>
      </c>
      <c r="B27" s="24">
        <f aca="true" t="shared" si="5" ref="B27:B32">SUM(1000/A27)</f>
        <v>50</v>
      </c>
      <c r="C27" s="26">
        <f aca="true" t="shared" si="6" ref="C27:C32">SUM(5000/A27)</f>
        <v>250</v>
      </c>
      <c r="D27" s="30">
        <f aca="true" t="shared" si="7" ref="D27:D32">SUM(1/(5000/C27))</f>
        <v>0.05</v>
      </c>
      <c r="E27" s="42" t="s">
        <v>28</v>
      </c>
      <c r="F27" s="43"/>
      <c r="G27" s="44"/>
    </row>
    <row r="28" spans="1:7" ht="12.75">
      <c r="A28" s="35">
        <v>25</v>
      </c>
      <c r="B28" s="25">
        <f t="shared" si="5"/>
        <v>40</v>
      </c>
      <c r="C28" s="27">
        <f t="shared" si="6"/>
        <v>200</v>
      </c>
      <c r="D28" s="31">
        <f t="shared" si="7"/>
        <v>0.04</v>
      </c>
      <c r="E28" s="42" t="s">
        <v>29</v>
      </c>
      <c r="F28" s="43"/>
      <c r="G28" s="44"/>
    </row>
    <row r="29" spans="1:7" ht="12.75">
      <c r="A29" s="35">
        <v>30</v>
      </c>
      <c r="B29" s="25">
        <f t="shared" si="5"/>
        <v>33.333333333333336</v>
      </c>
      <c r="C29" s="27">
        <f t="shared" si="6"/>
        <v>166.66666666666666</v>
      </c>
      <c r="D29" s="31">
        <f t="shared" si="7"/>
        <v>0.03333333333333333</v>
      </c>
      <c r="E29" s="42" t="s">
        <v>30</v>
      </c>
      <c r="F29" s="43"/>
      <c r="G29" s="44"/>
    </row>
    <row r="30" spans="1:7" ht="12.75">
      <c r="A30" s="35">
        <v>35</v>
      </c>
      <c r="B30" s="25">
        <f t="shared" si="5"/>
        <v>28.571428571428573</v>
      </c>
      <c r="C30" s="27">
        <f t="shared" si="6"/>
        <v>142.85714285714286</v>
      </c>
      <c r="D30" s="31">
        <f t="shared" si="7"/>
        <v>0.02857142857142857</v>
      </c>
      <c r="E30" s="42" t="s">
        <v>31</v>
      </c>
      <c r="F30" s="43"/>
      <c r="G30" s="44"/>
    </row>
    <row r="31" spans="1:7" ht="12.75">
      <c r="A31" s="35">
        <v>40</v>
      </c>
      <c r="B31" s="25">
        <f t="shared" si="5"/>
        <v>25</v>
      </c>
      <c r="C31" s="27">
        <f t="shared" si="6"/>
        <v>125</v>
      </c>
      <c r="D31" s="31">
        <f t="shared" si="7"/>
        <v>0.025</v>
      </c>
      <c r="E31" s="36"/>
      <c r="F31" s="37"/>
      <c r="G31" s="38"/>
    </row>
    <row r="32" spans="1:7" ht="13.5" thickBot="1">
      <c r="A32" s="35">
        <v>50</v>
      </c>
      <c r="B32" s="25">
        <f t="shared" si="5"/>
        <v>20</v>
      </c>
      <c r="C32" s="27">
        <f t="shared" si="6"/>
        <v>100</v>
      </c>
      <c r="D32" s="31">
        <f t="shared" si="7"/>
        <v>0.02</v>
      </c>
      <c r="E32" s="39"/>
      <c r="F32" s="40"/>
      <c r="G32" s="41"/>
    </row>
  </sheetData>
  <sheetProtection password="C4BA" sheet="1" objects="1" scenarios="1"/>
  <mergeCells count="29">
    <mergeCell ref="A1:K1"/>
    <mergeCell ref="A23:K23"/>
    <mergeCell ref="A5:G5"/>
    <mergeCell ref="H5:K5"/>
    <mergeCell ref="H7:K7"/>
    <mergeCell ref="H8:K8"/>
    <mergeCell ref="H9:K9"/>
    <mergeCell ref="H10:K10"/>
    <mergeCell ref="H11:K11"/>
    <mergeCell ref="A2:K2"/>
    <mergeCell ref="A4:K4"/>
    <mergeCell ref="A3:K3"/>
    <mergeCell ref="H6:K6"/>
    <mergeCell ref="A11:G11"/>
    <mergeCell ref="A6:G6"/>
    <mergeCell ref="A8:G8"/>
    <mergeCell ref="A9:G9"/>
    <mergeCell ref="A10:G10"/>
    <mergeCell ref="A7:G7"/>
    <mergeCell ref="A24:D24"/>
    <mergeCell ref="E24:G24"/>
    <mergeCell ref="E25:G25"/>
    <mergeCell ref="E30:G30"/>
    <mergeCell ref="E31:G31"/>
    <mergeCell ref="E32:G32"/>
    <mergeCell ref="E26:G26"/>
    <mergeCell ref="E27:G27"/>
    <mergeCell ref="E28:G28"/>
    <mergeCell ref="E29:G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ALRO Racing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Lochier</dc:creator>
  <cp:keywords/>
  <dc:description/>
  <cp:lastModifiedBy>R. Lochier</cp:lastModifiedBy>
  <cp:lastPrinted>2000-05-24T09:51:07Z</cp:lastPrinted>
  <dcterms:created xsi:type="dcterms:W3CDTF">2000-05-23T16:07:21Z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